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jo\Documents\budgets\2019-2020 Budget\Full Town Budget\"/>
    </mc:Choice>
  </mc:AlternateContent>
  <xr:revisionPtr revIDLastSave="0" documentId="13_ncr:1_{A8819A91-8678-4A92-BBA1-1344EDFCBBB6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53" i="1" l="1"/>
  <c r="F53" i="1" l="1"/>
  <c r="E51" i="1"/>
  <c r="F51" i="1" s="1"/>
  <c r="C23" i="1" l="1"/>
  <c r="B23" i="1"/>
  <c r="E45" i="1" l="1"/>
  <c r="E23" i="1" l="1"/>
  <c r="F23" i="1" s="1"/>
  <c r="E52" i="1" l="1"/>
  <c r="F52" i="1" s="1"/>
  <c r="E32" i="1" l="1"/>
  <c r="E33" i="1"/>
  <c r="E30" i="1"/>
  <c r="E40" i="1"/>
  <c r="E42" i="1"/>
  <c r="E41" i="1"/>
  <c r="E39" i="1"/>
  <c r="E31" i="1"/>
  <c r="B26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4" i="1"/>
  <c r="F24" i="1" s="1"/>
  <c r="E25" i="1"/>
  <c r="F25" i="1" s="1"/>
  <c r="E27" i="1"/>
  <c r="E28" i="1"/>
  <c r="E29" i="1"/>
  <c r="E34" i="1"/>
  <c r="E35" i="1"/>
  <c r="E36" i="1"/>
  <c r="E37" i="1"/>
  <c r="E38" i="1"/>
  <c r="E43" i="1"/>
  <c r="E44" i="1"/>
  <c r="E46" i="1"/>
  <c r="E47" i="1"/>
  <c r="E7" i="1"/>
  <c r="F7" i="1" s="1"/>
  <c r="E8" i="1"/>
  <c r="F8" i="1" s="1"/>
  <c r="E9" i="1"/>
  <c r="F9" i="1" s="1"/>
  <c r="E10" i="1"/>
  <c r="F10" i="1" s="1"/>
  <c r="E6" i="1"/>
  <c r="F6" i="1" s="1"/>
  <c r="C48" i="1"/>
  <c r="B48" i="1"/>
  <c r="C26" i="1"/>
  <c r="C49" i="1" l="1"/>
  <c r="C54" i="1" s="1"/>
  <c r="B49" i="1"/>
  <c r="B54" i="1" s="1"/>
  <c r="E26" i="1"/>
  <c r="E48" i="1"/>
  <c r="F48" i="1" s="1"/>
  <c r="E49" i="1" l="1"/>
  <c r="F26" i="1"/>
  <c r="F49" i="1" l="1"/>
  <c r="E54" i="1"/>
  <c r="F54" i="1" s="1"/>
</calcChain>
</file>

<file path=xl/sharedStrings.xml><?xml version="1.0" encoding="utf-8"?>
<sst xmlns="http://schemas.openxmlformats.org/spreadsheetml/2006/main" count="63" uniqueCount="63">
  <si>
    <t xml:space="preserve">Town of Norway </t>
  </si>
  <si>
    <t xml:space="preserve">Department </t>
  </si>
  <si>
    <t xml:space="preserve">Fire Department </t>
  </si>
  <si>
    <t xml:space="preserve">General Assistance </t>
  </si>
  <si>
    <t xml:space="preserve">$ Increase or 
decrease </t>
  </si>
  <si>
    <t>Admin</t>
  </si>
  <si>
    <t>Municipal Complex</t>
  </si>
  <si>
    <t xml:space="preserve">Planning and Enforcement </t>
  </si>
  <si>
    <t xml:space="preserve">Police Department </t>
  </si>
  <si>
    <t xml:space="preserve">Emergency Management </t>
  </si>
  <si>
    <t>Utilities</t>
  </si>
  <si>
    <t xml:space="preserve">Insurance </t>
  </si>
  <si>
    <t>Animal Control</t>
  </si>
  <si>
    <t xml:space="preserve">Highway and Public Works </t>
  </si>
  <si>
    <t xml:space="preserve">Norway Paris Solid Waste </t>
  </si>
  <si>
    <t>Cemeteries</t>
  </si>
  <si>
    <t>Debt Service</t>
  </si>
  <si>
    <t xml:space="preserve">Provider Agencies </t>
  </si>
  <si>
    <t xml:space="preserve">Norway Library </t>
  </si>
  <si>
    <t>Parks and Rec</t>
  </si>
  <si>
    <t xml:space="preserve">Lakes Association </t>
  </si>
  <si>
    <t xml:space="preserve">Norway Paris TV </t>
  </si>
  <si>
    <t xml:space="preserve">  In town Streets</t>
  </si>
  <si>
    <t xml:space="preserve">  Road Improvements </t>
  </si>
  <si>
    <t xml:space="preserve">  GIS Mapping</t>
  </si>
  <si>
    <t xml:space="preserve">  Highway Truck &amp; Plow</t>
  </si>
  <si>
    <t xml:space="preserve">  Highway Equipment </t>
  </si>
  <si>
    <t xml:space="preserve">  Bridge Repair/Replacement </t>
  </si>
  <si>
    <t xml:space="preserve">  Computers </t>
  </si>
  <si>
    <t xml:space="preserve">Capital Account/Reserves </t>
  </si>
  <si>
    <t xml:space="preserve">  Safe</t>
  </si>
  <si>
    <t xml:space="preserve">Town Budget Summary </t>
  </si>
  <si>
    <t xml:space="preserve">  Fire Sub</t>
  </si>
  <si>
    <t xml:space="preserve">  Sidewalk</t>
  </si>
  <si>
    <t xml:space="preserve">  Parking lots </t>
  </si>
  <si>
    <t xml:space="preserve">  Tree removal, Replace, </t>
  </si>
  <si>
    <t xml:space="preserve">  Opera House Tower Roof </t>
  </si>
  <si>
    <t xml:space="preserve">  Fire Truck </t>
  </si>
  <si>
    <t xml:space="preserve">  Fire Equipment </t>
  </si>
  <si>
    <t xml:space="preserve">County Government </t>
  </si>
  <si>
    <t xml:space="preserve">MSAD17 </t>
  </si>
  <si>
    <t xml:space="preserve">Total </t>
  </si>
  <si>
    <t>% Increase or 
decrease</t>
  </si>
  <si>
    <t xml:space="preserve">  Future Highway Garage </t>
  </si>
  <si>
    <t xml:space="preserve">Anticipated Revenues </t>
  </si>
  <si>
    <t xml:space="preserve">  Municipal Building </t>
  </si>
  <si>
    <t xml:space="preserve">  Cemeteries </t>
  </si>
  <si>
    <t xml:space="preserve">  Dangerous Buildings</t>
  </si>
  <si>
    <t xml:space="preserve">Economic and Comm. Dev. </t>
  </si>
  <si>
    <t>Notes:</t>
  </si>
  <si>
    <t xml:space="preserve">Downtown garden Maint moved from Norway Downtown to Park and Rec. </t>
  </si>
  <si>
    <t>Cost of Living to non-union staff 2.5%</t>
  </si>
  <si>
    <t>Budgeted Highway Union staff Cost of Living at 2.5%</t>
  </si>
  <si>
    <t>Lakes Assoc moved to Economic &amp; Community Development from Park and Rec</t>
  </si>
  <si>
    <t xml:space="preserve">Total Municipal Government </t>
  </si>
  <si>
    <t xml:space="preserve">  Street Light Conversion </t>
  </si>
  <si>
    <t>Police Cost of Living 2% - union contract</t>
  </si>
  <si>
    <t xml:space="preserve">GA Budget reduce - Stipend pay to hourly rate </t>
  </si>
  <si>
    <t>Admin increase due to two staff retiring (Vac pay out) and 2 week staff overlap</t>
  </si>
  <si>
    <t>Planning and Enforcement increase due to staff certification steps in pay from orginal hire date</t>
  </si>
  <si>
    <t>Health Insuance budgeted for 10% increase</t>
  </si>
  <si>
    <t>Maine State Retirement increase from 9.6% to 10%</t>
  </si>
  <si>
    <t>FY20 -Budget 7/1/2019 to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</si>
</sst>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2" fillId="0" borderId="0" xfId="1" applyFont="1"/>
    <xf numFmtId="0" fontId="3" fillId="0" borderId="1" xfId="0" applyFont="1" applyBorder="1" applyAlignment="1">
      <alignment horizontal="center" wrapText="1"/>
    </xf>
    <xf numFmtId="44" fontId="2" fillId="0" borderId="2" xfId="1" applyFont="1" applyBorder="1"/>
    <xf numFmtId="44" fontId="2" fillId="0" borderId="0" xfId="1" applyFont="1" applyBorder="1"/>
    <xf numFmtId="0" fontId="2" fillId="0" borderId="0" xfId="0" applyFont="1" applyFill="1"/>
    <xf numFmtId="44" fontId="2" fillId="0" borderId="0" xfId="1" applyFont="1" applyFill="1"/>
    <xf numFmtId="0" fontId="3" fillId="0" borderId="0" xfId="0" applyFont="1"/>
    <xf numFmtId="0" fontId="4" fillId="0" borderId="0" xfId="0" applyFont="1"/>
    <xf numFmtId="44" fontId="3" fillId="0" borderId="0" xfId="1" applyFont="1"/>
    <xf numFmtId="44" fontId="2" fillId="0" borderId="0" xfId="0" applyNumberFormat="1" applyFont="1"/>
    <xf numFmtId="0" fontId="5" fillId="0" borderId="0" xfId="0" applyFont="1"/>
    <xf numFmtId="44" fontId="4" fillId="0" borderId="0" xfId="1" applyFont="1"/>
    <xf numFmtId="44" fontId="4" fillId="0" borderId="0" xfId="1" applyFont="1" applyBorder="1"/>
    <xf numFmtId="10" fontId="3" fillId="0" borderId="1" xfId="2" applyNumberFormat="1" applyFont="1" applyBorder="1" applyAlignment="1">
      <alignment horizontal="center" wrapText="1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0" fontId="2" fillId="2" borderId="0" xfId="2" applyNumberFormat="1" applyFont="1" applyFill="1" applyAlignment="1">
      <alignment horizontal="center"/>
    </xf>
    <xf numFmtId="44" fontId="2" fillId="0" borderId="2" xfId="1" applyFont="1" applyFill="1" applyBorder="1"/>
    <xf numFmtId="44" fontId="2" fillId="0" borderId="0" xfId="1" applyFont="1" applyFill="1" applyBorder="1"/>
    <xf numFmtId="10" fontId="2" fillId="0" borderId="0" xfId="2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="140" zoomScaleNormal="140" workbookViewId="0">
      <selection activeCell="A2" sqref="A2:F2"/>
    </sheetView>
  </sheetViews>
  <sheetFormatPr defaultRowHeight="15" x14ac:dyDescent="0.25"/>
  <cols>
    <col min="1" max="1" width="33" customWidth="1"/>
    <col min="2" max="2" width="20.5703125" bestFit="1" customWidth="1"/>
    <col min="3" max="3" width="21.140625" bestFit="1" customWidth="1"/>
    <col min="4" max="4" width="21.140625" customWidth="1"/>
    <col min="5" max="5" width="20.5703125" bestFit="1" customWidth="1"/>
    <col min="6" max="6" width="20.140625" style="20" customWidth="1"/>
  </cols>
  <sheetData>
    <row r="1" spans="1:8" ht="18.75" x14ac:dyDescent="0.3">
      <c r="A1" s="26" t="s">
        <v>0</v>
      </c>
      <c r="B1" s="26"/>
      <c r="C1" s="26"/>
      <c r="D1" s="26"/>
      <c r="E1" s="26"/>
      <c r="F1" s="26"/>
      <c r="G1" s="1"/>
      <c r="H1" s="1"/>
    </row>
    <row r="2" spans="1:8" ht="18.75" x14ac:dyDescent="0.3">
      <c r="A2" s="26" t="s">
        <v>62</v>
      </c>
      <c r="B2" s="26"/>
      <c r="C2" s="26"/>
      <c r="D2" s="26"/>
      <c r="E2" s="26"/>
      <c r="F2" s="26"/>
      <c r="G2" s="1"/>
      <c r="H2" s="1"/>
    </row>
    <row r="3" spans="1:8" ht="18.75" x14ac:dyDescent="0.3">
      <c r="A3" s="26" t="s">
        <v>31</v>
      </c>
      <c r="B3" s="26"/>
      <c r="C3" s="26"/>
      <c r="D3" s="26"/>
      <c r="E3" s="26"/>
      <c r="F3" s="26"/>
      <c r="G3" s="1"/>
      <c r="H3" s="1"/>
    </row>
    <row r="4" spans="1:8" ht="18.75" x14ac:dyDescent="0.3">
      <c r="A4" s="27"/>
      <c r="B4" s="27"/>
      <c r="C4" s="27"/>
      <c r="D4" s="27"/>
      <c r="E4" s="27"/>
      <c r="F4" s="27"/>
      <c r="G4" s="1"/>
      <c r="H4" s="1"/>
    </row>
    <row r="5" spans="1:8" ht="38.25" thickBot="1" x14ac:dyDescent="0.35">
      <c r="A5" s="2" t="s">
        <v>1</v>
      </c>
      <c r="B5" s="3">
        <v>2018</v>
      </c>
      <c r="C5" s="3">
        <v>2019</v>
      </c>
      <c r="D5" s="25">
        <v>2020</v>
      </c>
      <c r="E5" s="5" t="s">
        <v>4</v>
      </c>
      <c r="F5" s="17" t="s">
        <v>42</v>
      </c>
      <c r="G5" s="1"/>
      <c r="H5" s="1"/>
    </row>
    <row r="6" spans="1:8" ht="18.75" x14ac:dyDescent="0.3">
      <c r="A6" s="1" t="s">
        <v>5</v>
      </c>
      <c r="B6" s="4">
        <v>507277</v>
      </c>
      <c r="C6" s="9">
        <v>535229.99</v>
      </c>
      <c r="D6" s="9"/>
      <c r="E6" s="4">
        <f>C6-B6</f>
        <v>27952.989999999991</v>
      </c>
      <c r="F6" s="18">
        <f>+E6/B6</f>
        <v>5.5103996435872299E-2</v>
      </c>
      <c r="G6" s="1"/>
      <c r="H6" s="1"/>
    </row>
    <row r="7" spans="1:8" ht="18.75" x14ac:dyDescent="0.3">
      <c r="A7" s="1" t="s">
        <v>6</v>
      </c>
      <c r="B7" s="4">
        <v>46359</v>
      </c>
      <c r="C7" s="9">
        <v>45359</v>
      </c>
      <c r="D7" s="9"/>
      <c r="E7" s="4">
        <f t="shared" ref="E7:E48" si="0">C7-B7</f>
        <v>-1000</v>
      </c>
      <c r="F7" s="18">
        <f t="shared" ref="F7:F54" si="1">+E7/B7</f>
        <v>-2.1570784529433337E-2</v>
      </c>
      <c r="G7" s="1"/>
      <c r="H7" s="1"/>
    </row>
    <row r="8" spans="1:8" ht="18.75" x14ac:dyDescent="0.3">
      <c r="A8" s="1" t="s">
        <v>7</v>
      </c>
      <c r="B8" s="4">
        <v>76628</v>
      </c>
      <c r="C8" s="9">
        <v>86495.58</v>
      </c>
      <c r="D8" s="9"/>
      <c r="E8" s="4">
        <f t="shared" si="0"/>
        <v>9867.5800000000017</v>
      </c>
      <c r="F8" s="18">
        <f t="shared" si="1"/>
        <v>0.12877251135355225</v>
      </c>
      <c r="G8" s="1"/>
      <c r="H8" s="1"/>
    </row>
    <row r="9" spans="1:8" ht="18.75" x14ac:dyDescent="0.3">
      <c r="A9" s="8" t="s">
        <v>8</v>
      </c>
      <c r="B9" s="9">
        <v>809360</v>
      </c>
      <c r="C9" s="9">
        <v>840282.42</v>
      </c>
      <c r="D9" s="9"/>
      <c r="E9" s="9">
        <f t="shared" si="0"/>
        <v>30922.420000000042</v>
      </c>
      <c r="F9" s="24">
        <f t="shared" si="1"/>
        <v>3.8206014628842593E-2</v>
      </c>
      <c r="G9" s="1"/>
      <c r="H9" s="1"/>
    </row>
    <row r="10" spans="1:8" ht="18.75" x14ac:dyDescent="0.3">
      <c r="A10" s="1" t="s">
        <v>2</v>
      </c>
      <c r="B10" s="4">
        <v>285342</v>
      </c>
      <c r="C10" s="9">
        <v>292041.76</v>
      </c>
      <c r="D10" s="9"/>
      <c r="E10" s="4">
        <f t="shared" si="0"/>
        <v>6699.7600000000093</v>
      </c>
      <c r="F10" s="18">
        <f t="shared" si="1"/>
        <v>2.3479754119617894E-2</v>
      </c>
      <c r="G10" s="1"/>
      <c r="H10" s="1"/>
    </row>
    <row r="11" spans="1:8" ht="18.75" x14ac:dyDescent="0.3">
      <c r="A11" s="1" t="s">
        <v>9</v>
      </c>
      <c r="B11" s="4">
        <v>1027</v>
      </c>
      <c r="C11" s="9">
        <v>1027</v>
      </c>
      <c r="D11" s="9"/>
      <c r="E11" s="4">
        <f t="shared" si="0"/>
        <v>0</v>
      </c>
      <c r="F11" s="18">
        <f t="shared" si="1"/>
        <v>0</v>
      </c>
      <c r="G11" s="1"/>
      <c r="H11" s="1"/>
    </row>
    <row r="12" spans="1:8" ht="18.75" x14ac:dyDescent="0.3">
      <c r="A12" s="1" t="s">
        <v>10</v>
      </c>
      <c r="B12" s="4">
        <v>179459</v>
      </c>
      <c r="C12" s="9">
        <v>179159</v>
      </c>
      <c r="D12" s="9"/>
      <c r="E12" s="4">
        <f t="shared" si="0"/>
        <v>-300</v>
      </c>
      <c r="F12" s="18">
        <f t="shared" si="1"/>
        <v>-1.6716910269197979E-3</v>
      </c>
      <c r="G12" s="1"/>
      <c r="H12" s="1"/>
    </row>
    <row r="13" spans="1:8" ht="18.75" x14ac:dyDescent="0.3">
      <c r="A13" s="1" t="s">
        <v>11</v>
      </c>
      <c r="B13" s="4">
        <v>136500</v>
      </c>
      <c r="C13" s="9">
        <v>141500</v>
      </c>
      <c r="D13" s="9"/>
      <c r="E13" s="4">
        <f t="shared" si="0"/>
        <v>5000</v>
      </c>
      <c r="F13" s="18">
        <f t="shared" si="1"/>
        <v>3.6630036630036632E-2</v>
      </c>
      <c r="G13" s="1"/>
      <c r="H13" s="1"/>
    </row>
    <row r="14" spans="1:8" ht="18.75" x14ac:dyDescent="0.3">
      <c r="A14" s="1" t="s">
        <v>12</v>
      </c>
      <c r="B14" s="4">
        <v>15130</v>
      </c>
      <c r="C14" s="9">
        <v>14862.03</v>
      </c>
      <c r="D14" s="9"/>
      <c r="E14" s="4">
        <f t="shared" si="0"/>
        <v>-267.96999999999935</v>
      </c>
      <c r="F14" s="18">
        <f t="shared" si="1"/>
        <v>-1.7711169861202865E-2</v>
      </c>
      <c r="G14" s="1"/>
      <c r="H14" s="1"/>
    </row>
    <row r="15" spans="1:8" ht="18.75" x14ac:dyDescent="0.3">
      <c r="A15" s="1" t="s">
        <v>13</v>
      </c>
      <c r="B15" s="4">
        <v>983717</v>
      </c>
      <c r="C15" s="9">
        <v>1002786.42</v>
      </c>
      <c r="D15" s="9"/>
      <c r="E15" s="4">
        <f t="shared" si="0"/>
        <v>19069.420000000042</v>
      </c>
      <c r="F15" s="18">
        <f t="shared" si="1"/>
        <v>1.9385067046721813E-2</v>
      </c>
      <c r="G15" s="1"/>
      <c r="H15" s="1"/>
    </row>
    <row r="16" spans="1:8" ht="18.75" x14ac:dyDescent="0.3">
      <c r="A16" s="1" t="s">
        <v>14</v>
      </c>
      <c r="B16" s="4">
        <v>262000</v>
      </c>
      <c r="C16" s="9">
        <v>262000</v>
      </c>
      <c r="D16" s="9"/>
      <c r="E16" s="4">
        <f t="shared" si="0"/>
        <v>0</v>
      </c>
      <c r="F16" s="18">
        <f t="shared" si="1"/>
        <v>0</v>
      </c>
      <c r="G16" s="1"/>
      <c r="H16" s="1"/>
    </row>
    <row r="17" spans="1:8" ht="18.75" x14ac:dyDescent="0.3">
      <c r="A17" s="1" t="s">
        <v>15</v>
      </c>
      <c r="B17" s="4">
        <v>18430</v>
      </c>
      <c r="C17" s="9">
        <v>19103.25</v>
      </c>
      <c r="D17" s="9"/>
      <c r="E17" s="4">
        <f t="shared" si="0"/>
        <v>673.25</v>
      </c>
      <c r="F17" s="18">
        <f t="shared" si="1"/>
        <v>3.6530113944655454E-2</v>
      </c>
      <c r="G17" s="1"/>
      <c r="H17" s="1"/>
    </row>
    <row r="18" spans="1:8" ht="18.75" x14ac:dyDescent="0.3">
      <c r="A18" s="1" t="s">
        <v>16</v>
      </c>
      <c r="B18" s="4">
        <v>461401</v>
      </c>
      <c r="C18" s="9">
        <v>452075.39</v>
      </c>
      <c r="D18" s="9"/>
      <c r="E18" s="4">
        <f t="shared" si="0"/>
        <v>-9325.609999999986</v>
      </c>
      <c r="F18" s="18">
        <f t="shared" si="1"/>
        <v>-2.0211507994130889E-2</v>
      </c>
      <c r="G18" s="1"/>
      <c r="H18" s="1"/>
    </row>
    <row r="19" spans="1:8" ht="18.75" x14ac:dyDescent="0.3">
      <c r="A19" s="1" t="s">
        <v>3</v>
      </c>
      <c r="B19" s="4">
        <v>33512</v>
      </c>
      <c r="C19" s="9">
        <v>27164.720000000001</v>
      </c>
      <c r="D19" s="9"/>
      <c r="E19" s="4">
        <f t="shared" si="0"/>
        <v>-6347.2799999999988</v>
      </c>
      <c r="F19" s="18">
        <f t="shared" si="1"/>
        <v>-0.18940319885414175</v>
      </c>
      <c r="G19" s="1"/>
      <c r="H19" s="1"/>
    </row>
    <row r="20" spans="1:8" ht="18.75" x14ac:dyDescent="0.3">
      <c r="A20" s="1" t="s">
        <v>17</v>
      </c>
      <c r="B20" s="4">
        <v>20000</v>
      </c>
      <c r="C20" s="9">
        <v>25000</v>
      </c>
      <c r="D20" s="9"/>
      <c r="E20" s="4">
        <f t="shared" si="0"/>
        <v>5000</v>
      </c>
      <c r="F20" s="18">
        <f t="shared" si="1"/>
        <v>0.25</v>
      </c>
      <c r="G20" s="1"/>
      <c r="H20" s="1"/>
    </row>
    <row r="21" spans="1:8" ht="18.75" x14ac:dyDescent="0.3">
      <c r="A21" s="1" t="s">
        <v>18</v>
      </c>
      <c r="B21" s="4">
        <v>285879</v>
      </c>
      <c r="C21" s="9">
        <v>290505</v>
      </c>
      <c r="D21" s="9"/>
      <c r="E21" s="4">
        <f t="shared" si="0"/>
        <v>4626</v>
      </c>
      <c r="F21" s="18">
        <f t="shared" si="1"/>
        <v>1.6181671266514853E-2</v>
      </c>
      <c r="G21" s="1"/>
      <c r="H21" s="1"/>
    </row>
    <row r="22" spans="1:8" ht="18.75" x14ac:dyDescent="0.3">
      <c r="A22" s="1" t="s">
        <v>19</v>
      </c>
      <c r="B22" s="4">
        <v>136653</v>
      </c>
      <c r="C22" s="23">
        <v>146644.60999999999</v>
      </c>
      <c r="D22" s="23"/>
      <c r="E22" s="4">
        <f t="shared" si="0"/>
        <v>9991.609999999986</v>
      </c>
      <c r="F22" s="18">
        <f t="shared" si="1"/>
        <v>7.3116653128727407E-2</v>
      </c>
      <c r="G22" s="1"/>
      <c r="H22" s="1"/>
    </row>
    <row r="23" spans="1:8" ht="18.75" x14ac:dyDescent="0.3">
      <c r="A23" s="1" t="s">
        <v>48</v>
      </c>
      <c r="B23" s="4">
        <f>63400-B25</f>
        <v>14900</v>
      </c>
      <c r="C23" s="9">
        <f>70225-C25</f>
        <v>21725</v>
      </c>
      <c r="D23" s="9"/>
      <c r="E23" s="4">
        <f t="shared" si="0"/>
        <v>6825</v>
      </c>
      <c r="F23" s="18">
        <f t="shared" si="1"/>
        <v>0.45805369127516776</v>
      </c>
      <c r="G23" s="1"/>
      <c r="H23" s="1"/>
    </row>
    <row r="24" spans="1:8" ht="18.75" x14ac:dyDescent="0.3">
      <c r="A24" s="1" t="s">
        <v>20</v>
      </c>
      <c r="B24" s="4">
        <v>9000</v>
      </c>
      <c r="C24" s="9">
        <v>0</v>
      </c>
      <c r="D24" s="9"/>
      <c r="E24" s="4">
        <f t="shared" si="0"/>
        <v>-9000</v>
      </c>
      <c r="F24" s="18">
        <f t="shared" si="1"/>
        <v>-1</v>
      </c>
      <c r="G24" s="1"/>
      <c r="H24" s="1"/>
    </row>
    <row r="25" spans="1:8" ht="19.5" thickBot="1" x14ac:dyDescent="0.35">
      <c r="A25" s="1" t="s">
        <v>21</v>
      </c>
      <c r="B25" s="6">
        <v>48500</v>
      </c>
      <c r="C25" s="22">
        <v>48500</v>
      </c>
      <c r="D25" s="22"/>
      <c r="E25" s="6">
        <f t="shared" si="0"/>
        <v>0</v>
      </c>
      <c r="F25" s="19">
        <f t="shared" si="1"/>
        <v>0</v>
      </c>
      <c r="G25" s="1"/>
      <c r="H25" s="1"/>
    </row>
    <row r="26" spans="1:8" ht="19.5" thickTop="1" x14ac:dyDescent="0.3">
      <c r="A26" s="1"/>
      <c r="B26" s="16">
        <f>SUM(B6:B25)</f>
        <v>4331074</v>
      </c>
      <c r="C26" s="16">
        <f>SUM(C6:C25)</f>
        <v>4431461.1700000009</v>
      </c>
      <c r="D26" s="16"/>
      <c r="E26" s="4">
        <f t="shared" si="0"/>
        <v>100387.17000000086</v>
      </c>
      <c r="F26" s="18">
        <f t="shared" si="1"/>
        <v>2.3178354837622459E-2</v>
      </c>
      <c r="G26" s="1"/>
      <c r="H26" s="1"/>
    </row>
    <row r="27" spans="1:8" ht="18.75" x14ac:dyDescent="0.3">
      <c r="A27" s="11" t="s">
        <v>29</v>
      </c>
      <c r="B27" s="7"/>
      <c r="C27" s="7"/>
      <c r="D27" s="7"/>
      <c r="E27" s="4">
        <f t="shared" si="0"/>
        <v>0</v>
      </c>
      <c r="F27" s="18"/>
      <c r="G27" s="1"/>
      <c r="H27" s="1"/>
    </row>
    <row r="28" spans="1:8" ht="18.75" x14ac:dyDescent="0.3">
      <c r="A28" s="1" t="s">
        <v>22</v>
      </c>
      <c r="B28" s="4">
        <v>261000</v>
      </c>
      <c r="C28" s="4">
        <v>230000</v>
      </c>
      <c r="D28" s="4">
        <v>0</v>
      </c>
      <c r="E28" s="4">
        <f t="shared" si="0"/>
        <v>-31000</v>
      </c>
      <c r="F28" s="18"/>
      <c r="G28" s="1"/>
      <c r="H28" s="1"/>
    </row>
    <row r="29" spans="1:8" ht="18.75" x14ac:dyDescent="0.3">
      <c r="A29" s="1" t="s">
        <v>23</v>
      </c>
      <c r="B29" s="4">
        <v>35000</v>
      </c>
      <c r="C29" s="4">
        <v>64000</v>
      </c>
      <c r="D29" s="4">
        <v>302000</v>
      </c>
      <c r="E29" s="4">
        <f t="shared" si="0"/>
        <v>29000</v>
      </c>
      <c r="F29" s="18"/>
      <c r="G29" s="1"/>
      <c r="H29" s="1"/>
    </row>
    <row r="30" spans="1:8" ht="18.75" x14ac:dyDescent="0.3">
      <c r="A30" s="1" t="s">
        <v>36</v>
      </c>
      <c r="B30" s="4">
        <v>8000</v>
      </c>
      <c r="C30" s="4">
        <v>4000</v>
      </c>
      <c r="D30" s="4">
        <v>5000</v>
      </c>
      <c r="E30" s="4">
        <f t="shared" si="0"/>
        <v>-4000</v>
      </c>
      <c r="F30" s="18"/>
      <c r="G30" s="1"/>
      <c r="H30" s="1"/>
    </row>
    <row r="31" spans="1:8" ht="18.75" x14ac:dyDescent="0.3">
      <c r="A31" s="1" t="s">
        <v>33</v>
      </c>
      <c r="B31" s="4">
        <v>0</v>
      </c>
      <c r="C31" s="4">
        <v>5000</v>
      </c>
      <c r="D31" s="4">
        <v>5000</v>
      </c>
      <c r="E31" s="4">
        <f t="shared" si="0"/>
        <v>5000</v>
      </c>
      <c r="F31" s="18"/>
      <c r="G31" s="1"/>
      <c r="H31" s="1"/>
    </row>
    <row r="32" spans="1:8" ht="18.75" x14ac:dyDescent="0.3">
      <c r="A32" s="1" t="s">
        <v>38</v>
      </c>
      <c r="B32" s="4">
        <v>0</v>
      </c>
      <c r="C32" s="4">
        <v>10000</v>
      </c>
      <c r="D32" s="4">
        <v>10000</v>
      </c>
      <c r="E32" s="4">
        <f t="shared" si="0"/>
        <v>10000</v>
      </c>
      <c r="F32" s="18"/>
      <c r="G32" s="1"/>
      <c r="H32" s="1"/>
    </row>
    <row r="33" spans="1:8" ht="18.75" x14ac:dyDescent="0.3">
      <c r="A33" s="1" t="s">
        <v>37</v>
      </c>
      <c r="B33" s="4">
        <v>50000</v>
      </c>
      <c r="C33" s="4">
        <v>50000</v>
      </c>
      <c r="D33" s="4">
        <v>50000</v>
      </c>
      <c r="E33" s="4">
        <f t="shared" si="0"/>
        <v>0</v>
      </c>
      <c r="F33" s="18"/>
      <c r="G33" s="1"/>
      <c r="H33" s="1"/>
    </row>
    <row r="34" spans="1:8" ht="18.75" x14ac:dyDescent="0.3">
      <c r="A34" s="1" t="s">
        <v>24</v>
      </c>
      <c r="B34" s="4">
        <v>10000</v>
      </c>
      <c r="C34" s="4">
        <v>2500</v>
      </c>
      <c r="D34" s="4">
        <v>2500</v>
      </c>
      <c r="E34" s="4">
        <f t="shared" si="0"/>
        <v>-7500</v>
      </c>
      <c r="F34" s="18"/>
      <c r="G34" s="1"/>
      <c r="H34" s="1"/>
    </row>
    <row r="35" spans="1:8" ht="18.75" x14ac:dyDescent="0.3">
      <c r="A35" s="1" t="s">
        <v>25</v>
      </c>
      <c r="B35" s="4">
        <v>50000</v>
      </c>
      <c r="C35" s="4">
        <v>50000</v>
      </c>
      <c r="D35" s="4">
        <v>50000</v>
      </c>
      <c r="E35" s="4">
        <f t="shared" si="0"/>
        <v>0</v>
      </c>
      <c r="F35" s="18"/>
      <c r="G35" s="1"/>
      <c r="H35" s="1"/>
    </row>
    <row r="36" spans="1:8" ht="18.75" x14ac:dyDescent="0.3">
      <c r="A36" s="1" t="s">
        <v>26</v>
      </c>
      <c r="B36" s="4">
        <v>50000</v>
      </c>
      <c r="C36" s="4">
        <v>40000</v>
      </c>
      <c r="D36" s="4">
        <v>40000</v>
      </c>
      <c r="E36" s="4">
        <f t="shared" si="0"/>
        <v>-10000</v>
      </c>
      <c r="F36" s="18"/>
      <c r="G36" s="1"/>
      <c r="H36" s="1"/>
    </row>
    <row r="37" spans="1:8" ht="18.75" x14ac:dyDescent="0.3">
      <c r="A37" s="1" t="s">
        <v>32</v>
      </c>
      <c r="B37" s="4">
        <v>0</v>
      </c>
      <c r="C37" s="4">
        <v>5000</v>
      </c>
      <c r="D37" s="4">
        <v>5000</v>
      </c>
      <c r="E37" s="4">
        <f t="shared" si="0"/>
        <v>5000</v>
      </c>
      <c r="F37" s="18"/>
      <c r="G37" s="1"/>
      <c r="H37" s="1"/>
    </row>
    <row r="38" spans="1:8" ht="18.75" x14ac:dyDescent="0.3">
      <c r="A38" s="1" t="s">
        <v>45</v>
      </c>
      <c r="B38" s="4">
        <v>0</v>
      </c>
      <c r="C38" s="4">
        <v>5000</v>
      </c>
      <c r="D38" s="4">
        <v>20000</v>
      </c>
      <c r="E38" s="4">
        <f t="shared" si="0"/>
        <v>5000</v>
      </c>
      <c r="F38" s="18"/>
      <c r="G38" s="1"/>
      <c r="H38" s="1"/>
    </row>
    <row r="39" spans="1:8" ht="18.75" x14ac:dyDescent="0.3">
      <c r="A39" s="1" t="s">
        <v>46</v>
      </c>
      <c r="B39" s="4">
        <v>0</v>
      </c>
      <c r="C39" s="4">
        <v>3500</v>
      </c>
      <c r="D39" s="4">
        <v>3000</v>
      </c>
      <c r="E39" s="4">
        <f t="shared" si="0"/>
        <v>3500</v>
      </c>
      <c r="F39" s="18"/>
      <c r="G39" s="1"/>
      <c r="H39" s="1"/>
    </row>
    <row r="40" spans="1:8" ht="18.75" x14ac:dyDescent="0.3">
      <c r="A40" s="1" t="s">
        <v>47</v>
      </c>
      <c r="B40" s="4">
        <v>0</v>
      </c>
      <c r="C40" s="4">
        <v>2500</v>
      </c>
      <c r="D40" s="4">
        <v>2500</v>
      </c>
      <c r="E40" s="4">
        <f t="shared" si="0"/>
        <v>2500</v>
      </c>
      <c r="F40" s="18"/>
      <c r="G40" s="1"/>
      <c r="H40" s="1"/>
    </row>
    <row r="41" spans="1:8" ht="18.75" x14ac:dyDescent="0.3">
      <c r="A41" s="1" t="s">
        <v>34</v>
      </c>
      <c r="B41" s="4">
        <v>0</v>
      </c>
      <c r="C41" s="4">
        <v>2500</v>
      </c>
      <c r="D41" s="4">
        <v>2500</v>
      </c>
      <c r="E41" s="4">
        <f t="shared" si="0"/>
        <v>2500</v>
      </c>
      <c r="F41" s="18"/>
      <c r="G41" s="1"/>
      <c r="H41" s="1"/>
    </row>
    <row r="42" spans="1:8" ht="18.75" x14ac:dyDescent="0.3">
      <c r="A42" s="1" t="s">
        <v>35</v>
      </c>
      <c r="B42" s="4">
        <v>0</v>
      </c>
      <c r="C42" s="4">
        <v>5000</v>
      </c>
      <c r="D42" s="4">
        <v>3500</v>
      </c>
      <c r="E42" s="4">
        <f t="shared" si="0"/>
        <v>5000</v>
      </c>
      <c r="F42" s="18"/>
      <c r="G42" s="1"/>
      <c r="H42" s="1"/>
    </row>
    <row r="43" spans="1:8" ht="18.75" x14ac:dyDescent="0.3">
      <c r="A43" s="1" t="s">
        <v>27</v>
      </c>
      <c r="B43" s="4">
        <v>35000</v>
      </c>
      <c r="C43" s="4">
        <v>20000</v>
      </c>
      <c r="D43" s="4">
        <v>20000</v>
      </c>
      <c r="E43" s="4">
        <f t="shared" si="0"/>
        <v>-15000</v>
      </c>
      <c r="F43" s="18"/>
      <c r="G43" s="1"/>
      <c r="H43" s="1"/>
    </row>
    <row r="44" spans="1:8" ht="18.75" x14ac:dyDescent="0.3">
      <c r="A44" s="1" t="s">
        <v>28</v>
      </c>
      <c r="B44" s="4">
        <v>5000</v>
      </c>
      <c r="C44" s="4">
        <v>5000</v>
      </c>
      <c r="D44" s="4">
        <v>5000</v>
      </c>
      <c r="E44" s="4">
        <f t="shared" si="0"/>
        <v>0</v>
      </c>
      <c r="F44" s="18"/>
      <c r="G44" s="1"/>
      <c r="H44" s="1"/>
    </row>
    <row r="45" spans="1:8" ht="18.75" x14ac:dyDescent="0.3">
      <c r="A45" s="1" t="s">
        <v>55</v>
      </c>
      <c r="B45" s="4">
        <v>0</v>
      </c>
      <c r="C45" s="4">
        <v>13000</v>
      </c>
      <c r="D45" s="4">
        <v>0</v>
      </c>
      <c r="E45" s="4">
        <f t="shared" si="0"/>
        <v>13000</v>
      </c>
      <c r="F45" s="18"/>
      <c r="G45" s="1"/>
      <c r="H45" s="1"/>
    </row>
    <row r="46" spans="1:8" ht="18.75" x14ac:dyDescent="0.3">
      <c r="A46" s="1" t="s">
        <v>30</v>
      </c>
      <c r="B46" s="4">
        <v>20000</v>
      </c>
      <c r="C46" s="4">
        <v>5000</v>
      </c>
      <c r="D46" s="4">
        <v>10000</v>
      </c>
      <c r="E46" s="4">
        <f t="shared" si="0"/>
        <v>-15000</v>
      </c>
      <c r="F46" s="18"/>
      <c r="G46" s="1"/>
      <c r="H46" s="1"/>
    </row>
    <row r="47" spans="1:8" ht="19.5" thickBot="1" x14ac:dyDescent="0.35">
      <c r="A47" s="1" t="s">
        <v>43</v>
      </c>
      <c r="B47" s="6">
        <v>20000</v>
      </c>
      <c r="C47" s="6">
        <v>20000</v>
      </c>
      <c r="D47" s="6">
        <v>70000</v>
      </c>
      <c r="E47" s="6">
        <f t="shared" si="0"/>
        <v>0</v>
      </c>
      <c r="F47" s="19"/>
      <c r="G47" s="1"/>
      <c r="H47" s="1"/>
    </row>
    <row r="48" spans="1:8" ht="19.5" thickTop="1" x14ac:dyDescent="0.3">
      <c r="A48" s="1"/>
      <c r="B48" s="15">
        <f>SUM(B28:B47)</f>
        <v>544000</v>
      </c>
      <c r="C48" s="15">
        <f>SUM(C28:C47)</f>
        <v>542000</v>
      </c>
      <c r="D48" s="15">
        <f>SUM(D28:D47)</f>
        <v>606000</v>
      </c>
      <c r="E48" s="4">
        <f t="shared" si="0"/>
        <v>-2000</v>
      </c>
      <c r="F48" s="18">
        <f t="shared" si="1"/>
        <v>-3.6764705882352941E-3</v>
      </c>
      <c r="G48" s="1"/>
      <c r="H48" s="1"/>
    </row>
    <row r="49" spans="1:8" ht="18.75" x14ac:dyDescent="0.3">
      <c r="A49" s="10" t="s">
        <v>54</v>
      </c>
      <c r="B49" s="12">
        <f>+B48+B26</f>
        <v>4875074</v>
      </c>
      <c r="C49" s="12">
        <f>+C48+C26</f>
        <v>4973461.1700000009</v>
      </c>
      <c r="D49" s="12"/>
      <c r="E49" s="12">
        <f>+E48+E26</f>
        <v>98387.170000000857</v>
      </c>
      <c r="F49" s="21">
        <f>E49/B49</f>
        <v>2.0181677242232805E-2</v>
      </c>
      <c r="G49" s="1"/>
      <c r="H49" s="1"/>
    </row>
    <row r="50" spans="1:8" ht="18.75" x14ac:dyDescent="0.3">
      <c r="A50" s="1"/>
      <c r="B50" s="4"/>
      <c r="C50" s="4"/>
      <c r="D50" s="4"/>
      <c r="E50" s="1"/>
      <c r="F50" s="24"/>
      <c r="G50" s="1"/>
      <c r="H50" s="1"/>
    </row>
    <row r="51" spans="1:8" ht="18.75" x14ac:dyDescent="0.3">
      <c r="A51" s="1" t="s">
        <v>44</v>
      </c>
      <c r="B51" s="4">
        <v>1494690</v>
      </c>
      <c r="C51" s="9">
        <v>1497830</v>
      </c>
      <c r="D51" s="9"/>
      <c r="E51" s="13">
        <f>+C51-B51</f>
        <v>3140</v>
      </c>
      <c r="F51" s="24">
        <f>+E51/B51</f>
        <v>2.1007700593434092E-3</v>
      </c>
    </row>
    <row r="52" spans="1:8" ht="18.75" x14ac:dyDescent="0.3">
      <c r="A52" s="1" t="s">
        <v>39</v>
      </c>
      <c r="B52" s="4">
        <v>362297</v>
      </c>
      <c r="C52" s="9">
        <v>428761</v>
      </c>
      <c r="D52" s="9"/>
      <c r="E52" s="13">
        <f>C52-B52</f>
        <v>66464</v>
      </c>
      <c r="F52" s="18">
        <f t="shared" si="1"/>
        <v>0.18345169846838366</v>
      </c>
    </row>
    <row r="53" spans="1:8" ht="18.75" x14ac:dyDescent="0.3">
      <c r="A53" s="1" t="s">
        <v>40</v>
      </c>
      <c r="B53" s="4">
        <v>3968360</v>
      </c>
      <c r="C53" s="9">
        <v>3965520.24</v>
      </c>
      <c r="D53" s="9"/>
      <c r="E53" s="13">
        <f>C53-B53</f>
        <v>-2839.7599999997765</v>
      </c>
      <c r="F53" s="18">
        <f t="shared" si="1"/>
        <v>-7.1560039915727824E-4</v>
      </c>
    </row>
    <row r="54" spans="1:8" ht="18.75" x14ac:dyDescent="0.3">
      <c r="A54" s="10" t="s">
        <v>41</v>
      </c>
      <c r="B54" s="13">
        <f>+B49+B51+B52+B53</f>
        <v>10700421</v>
      </c>
      <c r="C54" s="13">
        <f t="shared" ref="C54:E54" si="2">+C49+C51+C52+C53</f>
        <v>10865572.41</v>
      </c>
      <c r="D54" s="13"/>
      <c r="E54" s="13">
        <f t="shared" si="2"/>
        <v>165151.41000000108</v>
      </c>
      <c r="F54" s="21">
        <f t="shared" si="1"/>
        <v>1.5434103947872806E-2</v>
      </c>
    </row>
    <row r="56" spans="1:8" ht="15.75" x14ac:dyDescent="0.25">
      <c r="A56" s="14" t="s">
        <v>49</v>
      </c>
    </row>
    <row r="57" spans="1:8" ht="15.75" x14ac:dyDescent="0.25">
      <c r="A57" s="28" t="s">
        <v>58</v>
      </c>
      <c r="B57" s="28"/>
      <c r="C57" s="28"/>
      <c r="D57" s="28"/>
      <c r="E57" s="28"/>
      <c r="F57" s="28"/>
    </row>
    <row r="58" spans="1:8" ht="15.75" x14ac:dyDescent="0.25">
      <c r="A58" s="28" t="s">
        <v>53</v>
      </c>
      <c r="B58" s="28"/>
      <c r="C58" s="28"/>
      <c r="D58" s="28"/>
      <c r="E58" s="28"/>
      <c r="F58" s="28"/>
    </row>
    <row r="59" spans="1:8" ht="15.75" x14ac:dyDescent="0.25">
      <c r="A59" s="28" t="s">
        <v>50</v>
      </c>
      <c r="B59" s="28"/>
      <c r="C59" s="28"/>
      <c r="D59" s="28"/>
      <c r="E59" s="28"/>
      <c r="F59" s="28"/>
    </row>
    <row r="60" spans="1:8" ht="15.75" x14ac:dyDescent="0.25">
      <c r="A60" s="28" t="s">
        <v>51</v>
      </c>
      <c r="B60" s="28"/>
      <c r="C60" s="28"/>
      <c r="D60" s="28"/>
      <c r="E60" s="28"/>
      <c r="F60" s="28"/>
    </row>
    <row r="61" spans="1:8" ht="15.75" x14ac:dyDescent="0.25">
      <c r="A61" s="28" t="s">
        <v>56</v>
      </c>
      <c r="B61" s="28"/>
      <c r="C61" s="28"/>
      <c r="D61" s="28"/>
      <c r="E61" s="28"/>
      <c r="F61" s="28"/>
    </row>
    <row r="62" spans="1:8" ht="15.75" x14ac:dyDescent="0.25">
      <c r="A62" s="28" t="s">
        <v>52</v>
      </c>
      <c r="B62" s="28"/>
      <c r="C62" s="28"/>
      <c r="D62" s="28"/>
      <c r="E62" s="28"/>
      <c r="F62" s="28"/>
    </row>
    <row r="63" spans="1:8" ht="15.75" x14ac:dyDescent="0.25">
      <c r="A63" s="28" t="s">
        <v>57</v>
      </c>
      <c r="B63" s="28"/>
      <c r="C63" s="28"/>
      <c r="D63" s="28"/>
      <c r="E63" s="28"/>
      <c r="F63" s="28"/>
    </row>
    <row r="64" spans="1:8" ht="15.75" x14ac:dyDescent="0.25">
      <c r="A64" s="28" t="s">
        <v>59</v>
      </c>
      <c r="B64" s="28"/>
      <c r="C64" s="28"/>
      <c r="D64" s="28"/>
      <c r="E64" s="28"/>
      <c r="F64" s="28"/>
    </row>
    <row r="65" spans="1:6" ht="15.75" x14ac:dyDescent="0.25">
      <c r="A65" s="28" t="s">
        <v>60</v>
      </c>
      <c r="B65" s="28"/>
      <c r="C65" s="28"/>
      <c r="D65" s="28"/>
      <c r="E65" s="28"/>
      <c r="F65" s="28"/>
    </row>
    <row r="66" spans="1:6" ht="15.75" x14ac:dyDescent="0.25">
      <c r="A66" s="28" t="s">
        <v>61</v>
      </c>
      <c r="B66" s="28"/>
      <c r="C66" s="28"/>
      <c r="D66" s="28"/>
      <c r="E66" s="28"/>
      <c r="F66" s="28"/>
    </row>
  </sheetData>
  <mergeCells count="14">
    <mergeCell ref="A63:F63"/>
    <mergeCell ref="A57:F57"/>
    <mergeCell ref="A64:F64"/>
    <mergeCell ref="A65:F65"/>
    <mergeCell ref="A66:F66"/>
    <mergeCell ref="A59:F59"/>
    <mergeCell ref="A60:F60"/>
    <mergeCell ref="A61:F61"/>
    <mergeCell ref="A62:F62"/>
    <mergeCell ref="A1:F1"/>
    <mergeCell ref="A2:F2"/>
    <mergeCell ref="A3:F3"/>
    <mergeCell ref="A4:F4"/>
    <mergeCell ref="A58:F58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Lajoie</dc:creator>
  <cp:lastModifiedBy>Dennis Lajoie</cp:lastModifiedBy>
  <cp:lastPrinted>2018-06-25T12:34:36Z</cp:lastPrinted>
  <dcterms:created xsi:type="dcterms:W3CDTF">2018-01-08T20:32:57Z</dcterms:created>
  <dcterms:modified xsi:type="dcterms:W3CDTF">2018-12-10T20:46:31Z</dcterms:modified>
</cp:coreProperties>
</file>