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jo\Documents\budgets\2020-2021 Budget Fy21\Full Town Budget\"/>
    </mc:Choice>
  </mc:AlternateContent>
  <xr:revisionPtr revIDLastSave="0" documentId="13_ncr:1_{1A9E888E-5048-4558-A138-A9A063F9E15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F8" i="1"/>
  <c r="F12" i="1"/>
  <c r="E54" i="1"/>
  <c r="F54" i="1" s="1"/>
  <c r="E55" i="1"/>
  <c r="E53" i="1"/>
  <c r="E44" i="1"/>
  <c r="E45" i="1"/>
  <c r="E37" i="1"/>
  <c r="E38" i="1"/>
  <c r="E39" i="1"/>
  <c r="E40" i="1"/>
  <c r="E41" i="1"/>
  <c r="E42" i="1"/>
  <c r="E43" i="1"/>
  <c r="E46" i="1"/>
  <c r="E47" i="1"/>
  <c r="E48" i="1"/>
  <c r="E49" i="1"/>
  <c r="E29" i="1"/>
  <c r="E30" i="1"/>
  <c r="E31" i="1"/>
  <c r="E32" i="1"/>
  <c r="E33" i="1"/>
  <c r="E34" i="1"/>
  <c r="E35" i="1"/>
  <c r="E36" i="1"/>
  <c r="E28" i="1"/>
  <c r="C26" i="1"/>
  <c r="E24" i="1"/>
  <c r="E25" i="1"/>
  <c r="F2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15" i="1"/>
  <c r="F15" i="1" s="1"/>
  <c r="E7" i="1"/>
  <c r="F7" i="1" s="1"/>
  <c r="E8" i="1"/>
  <c r="E9" i="1"/>
  <c r="F9" i="1" s="1"/>
  <c r="E10" i="1"/>
  <c r="F10" i="1" s="1"/>
  <c r="E11" i="1"/>
  <c r="F11" i="1" s="1"/>
  <c r="E12" i="1"/>
  <c r="E13" i="1"/>
  <c r="F13" i="1" s="1"/>
  <c r="E14" i="1"/>
  <c r="F14" i="1" s="1"/>
  <c r="E6" i="1"/>
  <c r="F6" i="1" s="1"/>
  <c r="C50" i="1" l="1"/>
  <c r="F55" i="1" l="1"/>
  <c r="F53" i="1"/>
  <c r="B23" i="1" l="1"/>
  <c r="E23" i="1" s="1"/>
  <c r="F23" i="1" s="1"/>
  <c r="E27" i="1" l="1"/>
  <c r="B50" i="1"/>
  <c r="E50" i="1" s="1"/>
  <c r="B26" i="1"/>
  <c r="E26" i="1" s="1"/>
  <c r="F26" i="1" s="1"/>
  <c r="B51" i="1" l="1"/>
  <c r="B56" i="1" s="1"/>
  <c r="E56" i="1" s="1"/>
  <c r="F50" i="1"/>
  <c r="E51" i="1" l="1"/>
  <c r="F51" i="1" l="1"/>
  <c r="F56" i="1"/>
</calcChain>
</file>

<file path=xl/sharedStrings.xml><?xml version="1.0" encoding="utf-8"?>
<sst xmlns="http://schemas.openxmlformats.org/spreadsheetml/2006/main" count="68" uniqueCount="68">
  <si>
    <t xml:space="preserve">Town of Norway </t>
  </si>
  <si>
    <t xml:space="preserve">Department </t>
  </si>
  <si>
    <t xml:space="preserve">Fire Department </t>
  </si>
  <si>
    <t xml:space="preserve">General Assistance </t>
  </si>
  <si>
    <t xml:space="preserve">$ Increase or 
decrease </t>
  </si>
  <si>
    <t>Admin</t>
  </si>
  <si>
    <t>Municipal Complex</t>
  </si>
  <si>
    <t xml:space="preserve">Planning and Enforcement </t>
  </si>
  <si>
    <t xml:space="preserve">Police Department </t>
  </si>
  <si>
    <t xml:space="preserve">Emergency Management </t>
  </si>
  <si>
    <t>Utilities</t>
  </si>
  <si>
    <t xml:space="preserve">Insurance </t>
  </si>
  <si>
    <t>Animal Control</t>
  </si>
  <si>
    <t xml:space="preserve">Highway and Public Works </t>
  </si>
  <si>
    <t xml:space="preserve">Norway Paris Solid Waste </t>
  </si>
  <si>
    <t>Cemeteries</t>
  </si>
  <si>
    <t>Debt Service</t>
  </si>
  <si>
    <t xml:space="preserve">Provider Agencies </t>
  </si>
  <si>
    <t xml:space="preserve">Norway Library </t>
  </si>
  <si>
    <t>Parks and Rec</t>
  </si>
  <si>
    <t xml:space="preserve">Lakes Association </t>
  </si>
  <si>
    <t xml:space="preserve">Norway Paris TV </t>
  </si>
  <si>
    <t xml:space="preserve">  In town Streets</t>
  </si>
  <si>
    <t xml:space="preserve">  Road Improvements </t>
  </si>
  <si>
    <t xml:space="preserve">  GIS Mapping</t>
  </si>
  <si>
    <t xml:space="preserve">  Highway Truck &amp; Plow</t>
  </si>
  <si>
    <t xml:space="preserve">  Highway Equipment </t>
  </si>
  <si>
    <t xml:space="preserve">  Bridge Repair/Replacement </t>
  </si>
  <si>
    <t xml:space="preserve">  Computers </t>
  </si>
  <si>
    <t xml:space="preserve">Capital Account/Reserves </t>
  </si>
  <si>
    <t xml:space="preserve">  Safe</t>
  </si>
  <si>
    <t xml:space="preserve">Town Budget Summary </t>
  </si>
  <si>
    <t xml:space="preserve">  Fire Sub</t>
  </si>
  <si>
    <t xml:space="preserve">  Sidewalk</t>
  </si>
  <si>
    <t xml:space="preserve">  Parking lots </t>
  </si>
  <si>
    <t xml:space="preserve">  Tree removal, Replace, </t>
  </si>
  <si>
    <t xml:space="preserve">  Opera House Tower Roof </t>
  </si>
  <si>
    <t xml:space="preserve">  Fire Truck </t>
  </si>
  <si>
    <t xml:space="preserve">  Fire Equipment </t>
  </si>
  <si>
    <t xml:space="preserve">County Government </t>
  </si>
  <si>
    <t xml:space="preserve">MSAD17 </t>
  </si>
  <si>
    <t xml:space="preserve">Total </t>
  </si>
  <si>
    <t>% Increase or 
decrease</t>
  </si>
  <si>
    <t xml:space="preserve">  Future Highway Garage </t>
  </si>
  <si>
    <t xml:space="preserve">Anticipated Revenues </t>
  </si>
  <si>
    <t xml:space="preserve">  Municipal Building </t>
  </si>
  <si>
    <t xml:space="preserve">  Cemeteries </t>
  </si>
  <si>
    <t xml:space="preserve">  Dangerous Buildings</t>
  </si>
  <si>
    <t xml:space="preserve">Economic and Comm. Dev. </t>
  </si>
  <si>
    <t>Notes:</t>
  </si>
  <si>
    <t xml:space="preserve">Downtown garden Maint moved from Norway Downtown to Park and Rec. </t>
  </si>
  <si>
    <t>Cost of Living to non-union staff 2.5%</t>
  </si>
  <si>
    <t>Budgeted Highway Union staff Cost of Living at 2.5%</t>
  </si>
  <si>
    <t>Lakes Assoc moved to Economic &amp; Community Development from Park and Rec</t>
  </si>
  <si>
    <t xml:space="preserve">Total Municipal Government </t>
  </si>
  <si>
    <t xml:space="preserve">  Street Light Conversion </t>
  </si>
  <si>
    <t>Police Cost of Living 2% - union contract</t>
  </si>
  <si>
    <t xml:space="preserve">GA Budget reduce - Stipend pay to hourly rate </t>
  </si>
  <si>
    <t>Admin increase due to two staff retiring (Vac pay out) and 2 week staff overlap</t>
  </si>
  <si>
    <t>Planning and Enforcement increase due to staff certification steps in pay from orginal hire date</t>
  </si>
  <si>
    <t>Health Insuance budgeted for 10% increase</t>
  </si>
  <si>
    <t>Maine State Retirement increase from 9.6% to 10%</t>
  </si>
  <si>
    <t>FY201-Budget 7/1/2020 to 6/30/2021</t>
  </si>
  <si>
    <t xml:space="preserve">  Town Reval</t>
  </si>
  <si>
    <t xml:space="preserve">  Community &amp; Econ Dev.</t>
  </si>
  <si>
    <t>Fy19</t>
  </si>
  <si>
    <t>Fy20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</si>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</sst>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2" fillId="0" borderId="0" xfId="1" applyFont="1"/>
    <xf numFmtId="0" fontId="3" fillId="0" borderId="1" xfId="0" applyFont="1" applyBorder="1" applyAlignment="1">
      <alignment horizontal="center" wrapText="1"/>
    </xf>
    <xf numFmtId="44" fontId="2" fillId="0" borderId="2" xfId="1" applyFont="1" applyBorder="1"/>
    <xf numFmtId="44" fontId="2" fillId="0" borderId="0" xfId="1" applyFont="1" applyBorder="1"/>
    <xf numFmtId="0" fontId="2" fillId="0" borderId="0" xfId="0" applyFont="1" applyFill="1"/>
    <xf numFmtId="44" fontId="2" fillId="0" borderId="0" xfId="1" applyFont="1" applyFill="1"/>
    <xf numFmtId="0" fontId="3" fillId="0" borderId="0" xfId="0" applyFont="1"/>
    <xf numFmtId="0" fontId="4" fillId="0" borderId="0" xfId="0" applyFont="1"/>
    <xf numFmtId="44" fontId="3" fillId="0" borderId="0" xfId="1" applyFont="1"/>
    <xf numFmtId="44" fontId="2" fillId="0" borderId="0" xfId="0" applyNumberFormat="1" applyFont="1"/>
    <xf numFmtId="0" fontId="5" fillId="0" borderId="0" xfId="0" applyFont="1"/>
    <xf numFmtId="44" fontId="4" fillId="0" borderId="0" xfId="1" applyFont="1"/>
    <xf numFmtId="44" fontId="4" fillId="0" borderId="0" xfId="1" applyFont="1" applyBorder="1"/>
    <xf numFmtId="10" fontId="3" fillId="0" borderId="1" xfId="2" applyNumberFormat="1" applyFont="1" applyBorder="1" applyAlignment="1">
      <alignment horizontal="center" wrapText="1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0" fontId="2" fillId="2" borderId="0" xfId="2" applyNumberFormat="1" applyFont="1" applyFill="1" applyAlignment="1">
      <alignment horizontal="center"/>
    </xf>
    <xf numFmtId="44" fontId="2" fillId="0" borderId="2" xfId="1" applyFont="1" applyFill="1" applyBorder="1"/>
    <xf numFmtId="44" fontId="2" fillId="0" borderId="0" xfId="1" applyFont="1" applyFill="1" applyBorder="1"/>
    <xf numFmtId="10" fontId="2" fillId="0" borderId="0" xfId="2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zoomScaleNormal="100" workbookViewId="0">
      <selection activeCell="B51" sqref="B51:C51"/>
    </sheetView>
  </sheetViews>
  <sheetFormatPr defaultRowHeight="14.5" x14ac:dyDescent="0.35"/>
  <cols>
    <col min="1" max="1" width="33" customWidth="1"/>
    <col min="2" max="2" width="21.1796875" bestFit="1" customWidth="1"/>
    <col min="3" max="4" width="21.1796875" customWidth="1"/>
    <col min="5" max="5" width="20.54296875" bestFit="1" customWidth="1"/>
    <col min="6" max="6" width="20.1796875" style="20" customWidth="1"/>
  </cols>
  <sheetData>
    <row r="1" spans="1:8" ht="18.5" x14ac:dyDescent="0.45">
      <c r="A1" s="28" t="s">
        <v>0</v>
      </c>
      <c r="B1" s="28"/>
      <c r="C1" s="28"/>
      <c r="D1" s="28"/>
      <c r="E1" s="28"/>
      <c r="F1" s="28"/>
      <c r="G1" s="1"/>
      <c r="H1" s="1"/>
    </row>
    <row r="2" spans="1:8" ht="18.5" x14ac:dyDescent="0.45">
      <c r="A2" s="28" t="s">
        <v>62</v>
      </c>
      <c r="B2" s="28"/>
      <c r="C2" s="28"/>
      <c r="D2" s="28"/>
      <c r="E2" s="28"/>
      <c r="F2" s="28"/>
      <c r="G2" s="1"/>
      <c r="H2" s="1"/>
    </row>
    <row r="3" spans="1:8" ht="18.5" x14ac:dyDescent="0.45">
      <c r="A3" s="28" t="s">
        <v>31</v>
      </c>
      <c r="B3" s="28"/>
      <c r="C3" s="28"/>
      <c r="D3" s="28"/>
      <c r="E3" s="28"/>
      <c r="F3" s="28"/>
      <c r="G3" s="1"/>
      <c r="H3" s="1"/>
    </row>
    <row r="4" spans="1:8" ht="18.5" x14ac:dyDescent="0.45">
      <c r="A4" s="29"/>
      <c r="B4" s="29"/>
      <c r="C4" s="29"/>
      <c r="D4" s="29"/>
      <c r="E4" s="29"/>
      <c r="F4" s="29"/>
      <c r="G4" s="1"/>
      <c r="H4" s="1"/>
    </row>
    <row r="5" spans="1:8" ht="37.5" thickBot="1" x14ac:dyDescent="0.5">
      <c r="A5" s="2" t="s">
        <v>1</v>
      </c>
      <c r="B5" s="3" t="s">
        <v>65</v>
      </c>
      <c r="C5" s="25" t="s">
        <v>66</v>
      </c>
      <c r="D5" s="25" t="s">
        <v>67</v>
      </c>
      <c r="E5" s="5" t="s">
        <v>4</v>
      </c>
      <c r="F5" s="17" t="s">
        <v>42</v>
      </c>
      <c r="G5" s="1"/>
      <c r="H5" s="1"/>
    </row>
    <row r="6" spans="1:8" ht="18.5" x14ac:dyDescent="0.45">
      <c r="A6" s="1" t="s">
        <v>5</v>
      </c>
      <c r="B6" s="9">
        <v>535229.99</v>
      </c>
      <c r="C6" s="9">
        <v>532136.09</v>
      </c>
      <c r="D6" s="9"/>
      <c r="E6" s="4">
        <f>C6-B6</f>
        <v>-3093.9000000000233</v>
      </c>
      <c r="F6" s="18">
        <f>+E6/B6</f>
        <v>-5.7805056850420942E-3</v>
      </c>
      <c r="G6" s="1"/>
      <c r="H6" s="1"/>
    </row>
    <row r="7" spans="1:8" ht="18.5" x14ac:dyDescent="0.45">
      <c r="A7" s="1" t="s">
        <v>6</v>
      </c>
      <c r="B7" s="9">
        <v>45359</v>
      </c>
      <c r="C7" s="9">
        <v>45467.360000000001</v>
      </c>
      <c r="D7" s="9"/>
      <c r="E7" s="4">
        <f t="shared" ref="E7:E26" si="0">C7-B7</f>
        <v>108.36000000000058</v>
      </c>
      <c r="F7" s="18">
        <f t="shared" ref="F7:F25" si="1">+E7/B7</f>
        <v>2.3889415551489358E-3</v>
      </c>
      <c r="G7" s="1"/>
      <c r="H7" s="1"/>
    </row>
    <row r="8" spans="1:8" ht="18.5" x14ac:dyDescent="0.45">
      <c r="A8" s="1" t="s">
        <v>7</v>
      </c>
      <c r="B8" s="9">
        <v>86495.58</v>
      </c>
      <c r="C8" s="9">
        <v>90023</v>
      </c>
      <c r="D8" s="9"/>
      <c r="E8" s="4">
        <f t="shared" si="0"/>
        <v>3527.4199999999983</v>
      </c>
      <c r="F8" s="18">
        <f t="shared" si="1"/>
        <v>4.0781505829546413E-2</v>
      </c>
      <c r="G8" s="1"/>
      <c r="H8" s="1"/>
    </row>
    <row r="9" spans="1:8" ht="18.5" x14ac:dyDescent="0.45">
      <c r="A9" s="8" t="s">
        <v>8</v>
      </c>
      <c r="B9" s="9">
        <v>840282.42</v>
      </c>
      <c r="C9" s="9">
        <v>888277.89</v>
      </c>
      <c r="D9" s="9"/>
      <c r="E9" s="4">
        <f t="shared" si="0"/>
        <v>47995.469999999972</v>
      </c>
      <c r="F9" s="18">
        <f t="shared" si="1"/>
        <v>5.7118260310622671E-2</v>
      </c>
      <c r="G9" s="1"/>
      <c r="H9" s="1"/>
    </row>
    <row r="10" spans="1:8" ht="18.5" x14ac:dyDescent="0.45">
      <c r="A10" s="1" t="s">
        <v>2</v>
      </c>
      <c r="B10" s="9">
        <v>292041.76</v>
      </c>
      <c r="C10" s="9">
        <v>302018.51</v>
      </c>
      <c r="D10" s="9"/>
      <c r="E10" s="4">
        <f t="shared" si="0"/>
        <v>9976.75</v>
      </c>
      <c r="F10" s="18">
        <f t="shared" si="1"/>
        <v>3.4162066411324188E-2</v>
      </c>
      <c r="G10" s="1"/>
      <c r="H10" s="1"/>
    </row>
    <row r="11" spans="1:8" ht="18.5" x14ac:dyDescent="0.45">
      <c r="A11" s="1" t="s">
        <v>9</v>
      </c>
      <c r="B11" s="9">
        <v>1027</v>
      </c>
      <c r="C11" s="9">
        <v>1050</v>
      </c>
      <c r="D11" s="9"/>
      <c r="E11" s="4">
        <f t="shared" si="0"/>
        <v>23</v>
      </c>
      <c r="F11" s="18">
        <f t="shared" si="1"/>
        <v>2.2395326192794548E-2</v>
      </c>
      <c r="G11" s="1"/>
      <c r="H11" s="1"/>
    </row>
    <row r="12" spans="1:8" ht="18.5" x14ac:dyDescent="0.45">
      <c r="A12" s="1" t="s">
        <v>10</v>
      </c>
      <c r="B12" s="9">
        <v>179159</v>
      </c>
      <c r="C12" s="9">
        <v>199312</v>
      </c>
      <c r="D12" s="9"/>
      <c r="E12" s="4">
        <f t="shared" si="0"/>
        <v>20153</v>
      </c>
      <c r="F12" s="18">
        <f t="shared" si="1"/>
        <v>0.11248667384836933</v>
      </c>
      <c r="G12" s="1"/>
      <c r="H12" s="1"/>
    </row>
    <row r="13" spans="1:8" ht="18.5" x14ac:dyDescent="0.45">
      <c r="A13" s="1" t="s">
        <v>11</v>
      </c>
      <c r="B13" s="9">
        <v>141500</v>
      </c>
      <c r="C13" s="9">
        <v>125500</v>
      </c>
      <c r="D13" s="9"/>
      <c r="E13" s="4">
        <f t="shared" si="0"/>
        <v>-16000</v>
      </c>
      <c r="F13" s="18">
        <f t="shared" si="1"/>
        <v>-0.11307420494699646</v>
      </c>
      <c r="G13" s="1"/>
      <c r="H13" s="1"/>
    </row>
    <row r="14" spans="1:8" ht="18.5" x14ac:dyDescent="0.45">
      <c r="A14" s="1" t="s">
        <v>12</v>
      </c>
      <c r="B14" s="9">
        <v>14862.03</v>
      </c>
      <c r="C14" s="9">
        <v>14849.5</v>
      </c>
      <c r="D14" s="9"/>
      <c r="E14" s="4">
        <f t="shared" si="0"/>
        <v>-12.530000000000655</v>
      </c>
      <c r="F14" s="18">
        <f t="shared" si="1"/>
        <v>-8.4308805728427777E-4</v>
      </c>
      <c r="G14" s="1"/>
      <c r="H14" s="1"/>
    </row>
    <row r="15" spans="1:8" ht="18.5" x14ac:dyDescent="0.45">
      <c r="A15" s="1" t="s">
        <v>13</v>
      </c>
      <c r="B15" s="9">
        <v>1002786.42</v>
      </c>
      <c r="C15" s="9">
        <v>1030972.59</v>
      </c>
      <c r="D15" s="9"/>
      <c r="E15" s="4">
        <f t="shared" si="0"/>
        <v>28186.169999999925</v>
      </c>
      <c r="F15" s="18">
        <f t="shared" si="1"/>
        <v>2.8107849725368166E-2</v>
      </c>
      <c r="G15" s="1"/>
      <c r="H15" s="1"/>
    </row>
    <row r="16" spans="1:8" ht="18.5" x14ac:dyDescent="0.45">
      <c r="A16" s="1" t="s">
        <v>14</v>
      </c>
      <c r="B16" s="9">
        <v>262000</v>
      </c>
      <c r="C16" s="9">
        <v>262000</v>
      </c>
      <c r="D16" s="9"/>
      <c r="E16" s="4">
        <f t="shared" si="0"/>
        <v>0</v>
      </c>
      <c r="F16" s="18">
        <f t="shared" si="1"/>
        <v>0</v>
      </c>
      <c r="G16" s="1"/>
      <c r="H16" s="1"/>
    </row>
    <row r="17" spans="1:8" ht="18.5" x14ac:dyDescent="0.45">
      <c r="A17" s="1" t="s">
        <v>15</v>
      </c>
      <c r="B17" s="9">
        <v>19103.25</v>
      </c>
      <c r="C17" s="9">
        <v>19060.88</v>
      </c>
      <c r="D17" s="9"/>
      <c r="E17" s="4">
        <f t="shared" si="0"/>
        <v>-42.369999999998981</v>
      </c>
      <c r="F17" s="18">
        <f t="shared" si="1"/>
        <v>-2.2179472079357689E-3</v>
      </c>
      <c r="G17" s="1"/>
      <c r="H17" s="1"/>
    </row>
    <row r="18" spans="1:8" ht="18.5" x14ac:dyDescent="0.45">
      <c r="A18" s="1" t="s">
        <v>16</v>
      </c>
      <c r="B18" s="9">
        <v>452075.39</v>
      </c>
      <c r="C18" s="9">
        <v>326900.09000000003</v>
      </c>
      <c r="D18" s="9"/>
      <c r="E18" s="4">
        <f t="shared" si="0"/>
        <v>-125175.29999999999</v>
      </c>
      <c r="F18" s="18">
        <f t="shared" si="1"/>
        <v>-0.27689032132450292</v>
      </c>
      <c r="G18" s="1"/>
      <c r="H18" s="1"/>
    </row>
    <row r="19" spans="1:8" ht="18.5" x14ac:dyDescent="0.45">
      <c r="A19" s="1" t="s">
        <v>3</v>
      </c>
      <c r="B19" s="9">
        <v>27164.720000000001</v>
      </c>
      <c r="C19" s="9">
        <v>22580.31</v>
      </c>
      <c r="D19" s="9"/>
      <c r="E19" s="4">
        <f t="shared" si="0"/>
        <v>-4584.41</v>
      </c>
      <c r="F19" s="18">
        <f t="shared" si="1"/>
        <v>-0.16876338132695642</v>
      </c>
      <c r="G19" s="1"/>
      <c r="H19" s="1"/>
    </row>
    <row r="20" spans="1:8" ht="18.5" x14ac:dyDescent="0.45">
      <c r="A20" s="1" t="s">
        <v>17</v>
      </c>
      <c r="B20" s="9">
        <v>25000</v>
      </c>
      <c r="C20" s="9">
        <v>25000</v>
      </c>
      <c r="D20" s="9"/>
      <c r="E20" s="4">
        <f t="shared" si="0"/>
        <v>0</v>
      </c>
      <c r="F20" s="18">
        <f t="shared" si="1"/>
        <v>0</v>
      </c>
      <c r="G20" s="1"/>
      <c r="H20" s="1"/>
    </row>
    <row r="21" spans="1:8" ht="18.5" x14ac:dyDescent="0.45">
      <c r="A21" s="1" t="s">
        <v>18</v>
      </c>
      <c r="B21" s="9">
        <v>290505</v>
      </c>
      <c r="C21" s="9">
        <v>301646</v>
      </c>
      <c r="D21" s="9"/>
      <c r="E21" s="4">
        <f t="shared" si="0"/>
        <v>11141</v>
      </c>
      <c r="F21" s="18">
        <f t="shared" si="1"/>
        <v>3.8350458684015765E-2</v>
      </c>
      <c r="G21" s="1"/>
      <c r="H21" s="1"/>
    </row>
    <row r="22" spans="1:8" ht="18.5" x14ac:dyDescent="0.45">
      <c r="A22" s="1" t="s">
        <v>19</v>
      </c>
      <c r="B22" s="23">
        <v>146644.60999999999</v>
      </c>
      <c r="C22" s="23">
        <v>149226.39000000001</v>
      </c>
      <c r="D22" s="23"/>
      <c r="E22" s="4">
        <f t="shared" si="0"/>
        <v>2581.7800000000279</v>
      </c>
      <c r="F22" s="18">
        <f t="shared" si="1"/>
        <v>1.7605693110711865E-2</v>
      </c>
      <c r="G22" s="1"/>
      <c r="H22" s="1"/>
    </row>
    <row r="23" spans="1:8" ht="18.5" x14ac:dyDescent="0.45">
      <c r="A23" s="1" t="s">
        <v>48</v>
      </c>
      <c r="B23" s="9">
        <f>70225-B25</f>
        <v>21725</v>
      </c>
      <c r="C23" s="9">
        <v>11225</v>
      </c>
      <c r="D23" s="9"/>
      <c r="E23" s="4">
        <f t="shared" si="0"/>
        <v>-10500</v>
      </c>
      <c r="F23" s="18">
        <f t="shared" si="1"/>
        <v>-0.48331415420023016</v>
      </c>
      <c r="G23" s="1"/>
      <c r="H23" s="1"/>
    </row>
    <row r="24" spans="1:8" ht="18.5" x14ac:dyDescent="0.45">
      <c r="A24" s="1" t="s">
        <v>20</v>
      </c>
      <c r="B24" s="9">
        <v>0</v>
      </c>
      <c r="C24" s="9">
        <v>10500</v>
      </c>
      <c r="D24" s="9"/>
      <c r="E24" s="4">
        <f t="shared" si="0"/>
        <v>10500</v>
      </c>
      <c r="F24" s="18">
        <v>1</v>
      </c>
      <c r="G24" s="1"/>
      <c r="H24" s="1"/>
    </row>
    <row r="25" spans="1:8" ht="19" thickBot="1" x14ac:dyDescent="0.5">
      <c r="A25" s="1" t="s">
        <v>21</v>
      </c>
      <c r="B25" s="22">
        <v>48500</v>
      </c>
      <c r="C25" s="22">
        <v>48500</v>
      </c>
      <c r="D25" s="22"/>
      <c r="E25" s="6">
        <f t="shared" si="0"/>
        <v>0</v>
      </c>
      <c r="F25" s="19">
        <f t="shared" si="1"/>
        <v>0</v>
      </c>
      <c r="G25" s="1"/>
      <c r="H25" s="1"/>
    </row>
    <row r="26" spans="1:8" ht="19" thickTop="1" x14ac:dyDescent="0.45">
      <c r="A26" s="1"/>
      <c r="B26" s="16">
        <f>SUM(B6:B25)</f>
        <v>4431461.1700000009</v>
      </c>
      <c r="C26" s="16">
        <f>SUM(C6:C25)</f>
        <v>4406245.6099999994</v>
      </c>
      <c r="D26" s="16"/>
      <c r="E26" s="4">
        <f t="shared" si="0"/>
        <v>-25215.560000001453</v>
      </c>
      <c r="F26" s="18">
        <f>+E26/B26</f>
        <v>-5.6901231969954166E-3</v>
      </c>
      <c r="G26" s="1"/>
      <c r="H26" s="1"/>
    </row>
    <row r="27" spans="1:8" ht="18.5" x14ac:dyDescent="0.45">
      <c r="A27" s="11" t="s">
        <v>29</v>
      </c>
      <c r="B27" s="7"/>
      <c r="C27" s="7"/>
      <c r="D27" s="7"/>
      <c r="E27" s="4" t="e">
        <f>B27-#REF!</f>
        <v>#REF!</v>
      </c>
      <c r="F27" s="18"/>
      <c r="G27" s="1"/>
      <c r="H27" s="1"/>
    </row>
    <row r="28" spans="1:8" ht="18.5" x14ac:dyDescent="0.45">
      <c r="A28" s="1" t="s">
        <v>22</v>
      </c>
      <c r="B28" s="4">
        <v>230000</v>
      </c>
      <c r="C28" s="4">
        <v>0</v>
      </c>
      <c r="D28" s="4"/>
      <c r="E28" s="4">
        <f>+C28-B28</f>
        <v>-230000</v>
      </c>
      <c r="F28" s="18"/>
      <c r="G28" s="1"/>
      <c r="H28" s="1"/>
    </row>
    <row r="29" spans="1:8" ht="18.5" x14ac:dyDescent="0.45">
      <c r="A29" s="1" t="s">
        <v>23</v>
      </c>
      <c r="B29" s="4">
        <v>64000</v>
      </c>
      <c r="C29" s="4">
        <v>300000</v>
      </c>
      <c r="D29" s="4"/>
      <c r="E29" s="4">
        <f t="shared" ref="E29:E50" si="2">+C29-B29</f>
        <v>236000</v>
      </c>
      <c r="F29" s="18"/>
      <c r="G29" s="1"/>
      <c r="H29" s="1"/>
    </row>
    <row r="30" spans="1:8" ht="18.5" x14ac:dyDescent="0.45">
      <c r="A30" s="1" t="s">
        <v>36</v>
      </c>
      <c r="B30" s="4">
        <v>4000</v>
      </c>
      <c r="C30" s="4">
        <v>7500</v>
      </c>
      <c r="D30" s="4"/>
      <c r="E30" s="4">
        <f t="shared" si="2"/>
        <v>3500</v>
      </c>
      <c r="F30" s="18"/>
      <c r="G30" s="1"/>
      <c r="H30" s="1"/>
    </row>
    <row r="31" spans="1:8" ht="18.5" x14ac:dyDescent="0.45">
      <c r="A31" s="1" t="s">
        <v>33</v>
      </c>
      <c r="B31" s="4">
        <v>5000</v>
      </c>
      <c r="C31" s="4">
        <v>5000</v>
      </c>
      <c r="D31" s="4"/>
      <c r="E31" s="4">
        <f t="shared" si="2"/>
        <v>0</v>
      </c>
      <c r="F31" s="18"/>
      <c r="G31" s="1"/>
      <c r="H31" s="1"/>
    </row>
    <row r="32" spans="1:8" ht="18.5" x14ac:dyDescent="0.45">
      <c r="A32" s="1" t="s">
        <v>38</v>
      </c>
      <c r="B32" s="4">
        <v>10000</v>
      </c>
      <c r="C32" s="4">
        <v>10000</v>
      </c>
      <c r="D32" s="4"/>
      <c r="E32" s="4">
        <f t="shared" si="2"/>
        <v>0</v>
      </c>
      <c r="F32" s="18"/>
      <c r="G32" s="1"/>
      <c r="H32" s="1"/>
    </row>
    <row r="33" spans="1:8" ht="18.5" x14ac:dyDescent="0.45">
      <c r="A33" s="1" t="s">
        <v>37</v>
      </c>
      <c r="B33" s="4">
        <v>50000</v>
      </c>
      <c r="C33" s="4">
        <v>50000</v>
      </c>
      <c r="D33" s="4"/>
      <c r="E33" s="4">
        <f t="shared" si="2"/>
        <v>0</v>
      </c>
      <c r="F33" s="18"/>
      <c r="G33" s="1"/>
      <c r="H33" s="1"/>
    </row>
    <row r="34" spans="1:8" ht="18.5" x14ac:dyDescent="0.45">
      <c r="A34" s="1" t="s">
        <v>24</v>
      </c>
      <c r="B34" s="4">
        <v>2500</v>
      </c>
      <c r="C34" s="4">
        <v>2500</v>
      </c>
      <c r="D34" s="4"/>
      <c r="E34" s="4">
        <f t="shared" si="2"/>
        <v>0</v>
      </c>
      <c r="F34" s="18"/>
      <c r="G34" s="1"/>
      <c r="H34" s="1"/>
    </row>
    <row r="35" spans="1:8" ht="18.5" x14ac:dyDescent="0.45">
      <c r="A35" s="1" t="s">
        <v>25</v>
      </c>
      <c r="B35" s="4">
        <v>50000</v>
      </c>
      <c r="C35" s="4">
        <v>50000</v>
      </c>
      <c r="D35" s="4"/>
      <c r="E35" s="4">
        <f t="shared" si="2"/>
        <v>0</v>
      </c>
      <c r="F35" s="18"/>
      <c r="G35" s="1"/>
      <c r="H35" s="1"/>
    </row>
    <row r="36" spans="1:8" ht="18.5" x14ac:dyDescent="0.45">
      <c r="A36" s="1" t="s">
        <v>26</v>
      </c>
      <c r="B36" s="4">
        <v>40000</v>
      </c>
      <c r="C36" s="4">
        <v>40000</v>
      </c>
      <c r="D36" s="4"/>
      <c r="E36" s="4">
        <f t="shared" si="2"/>
        <v>0</v>
      </c>
      <c r="F36" s="18"/>
      <c r="G36" s="1"/>
      <c r="H36" s="1"/>
    </row>
    <row r="37" spans="1:8" ht="18.5" x14ac:dyDescent="0.45">
      <c r="A37" s="1" t="s">
        <v>32</v>
      </c>
      <c r="B37" s="4">
        <v>5000</v>
      </c>
      <c r="C37" s="4">
        <v>5000</v>
      </c>
      <c r="D37" s="4"/>
      <c r="E37" s="4">
        <f t="shared" si="2"/>
        <v>0</v>
      </c>
      <c r="F37" s="18"/>
      <c r="G37" s="1"/>
      <c r="H37" s="1"/>
    </row>
    <row r="38" spans="1:8" ht="18.5" x14ac:dyDescent="0.45">
      <c r="A38" s="1" t="s">
        <v>45</v>
      </c>
      <c r="B38" s="4">
        <v>5000</v>
      </c>
      <c r="C38" s="4">
        <v>5000</v>
      </c>
      <c r="D38" s="4"/>
      <c r="E38" s="4">
        <f t="shared" si="2"/>
        <v>0</v>
      </c>
      <c r="F38" s="18"/>
      <c r="G38" s="1"/>
      <c r="H38" s="1"/>
    </row>
    <row r="39" spans="1:8" ht="18.5" x14ac:dyDescent="0.45">
      <c r="A39" s="1" t="s">
        <v>46</v>
      </c>
      <c r="B39" s="4">
        <v>3500</v>
      </c>
      <c r="C39" s="4">
        <v>3500</v>
      </c>
      <c r="D39" s="4"/>
      <c r="E39" s="4">
        <f t="shared" si="2"/>
        <v>0</v>
      </c>
      <c r="F39" s="18"/>
      <c r="G39" s="1"/>
      <c r="H39" s="1"/>
    </row>
    <row r="40" spans="1:8" ht="18.5" x14ac:dyDescent="0.45">
      <c r="A40" s="1" t="s">
        <v>47</v>
      </c>
      <c r="B40" s="4">
        <v>2500</v>
      </c>
      <c r="C40" s="4">
        <v>2500</v>
      </c>
      <c r="D40" s="4"/>
      <c r="E40" s="4">
        <f t="shared" si="2"/>
        <v>0</v>
      </c>
      <c r="F40" s="18"/>
      <c r="G40" s="1"/>
      <c r="H40" s="1"/>
    </row>
    <row r="41" spans="1:8" ht="18.5" x14ac:dyDescent="0.45">
      <c r="A41" s="1" t="s">
        <v>34</v>
      </c>
      <c r="B41" s="4">
        <v>2500</v>
      </c>
      <c r="C41" s="4">
        <v>2500</v>
      </c>
      <c r="D41" s="4"/>
      <c r="E41" s="4">
        <f t="shared" si="2"/>
        <v>0</v>
      </c>
      <c r="F41" s="18"/>
      <c r="G41" s="1"/>
      <c r="H41" s="1"/>
    </row>
    <row r="42" spans="1:8" ht="18.5" x14ac:dyDescent="0.45">
      <c r="A42" s="1" t="s">
        <v>35</v>
      </c>
      <c r="B42" s="4">
        <v>5000</v>
      </c>
      <c r="C42" s="4">
        <v>2500</v>
      </c>
      <c r="D42" s="4"/>
      <c r="E42" s="4">
        <f t="shared" si="2"/>
        <v>-2500</v>
      </c>
      <c r="F42" s="18"/>
      <c r="G42" s="1"/>
      <c r="H42" s="1"/>
    </row>
    <row r="43" spans="1:8" ht="18.5" x14ac:dyDescent="0.45">
      <c r="A43" s="1" t="s">
        <v>27</v>
      </c>
      <c r="B43" s="4">
        <v>20000</v>
      </c>
      <c r="C43" s="4">
        <v>25000</v>
      </c>
      <c r="D43" s="4"/>
      <c r="E43" s="4">
        <f t="shared" si="2"/>
        <v>5000</v>
      </c>
      <c r="F43" s="18"/>
      <c r="G43" s="1"/>
      <c r="H43" s="1"/>
    </row>
    <row r="44" spans="1:8" ht="18.5" x14ac:dyDescent="0.45">
      <c r="A44" s="1" t="s">
        <v>64</v>
      </c>
      <c r="B44" s="4">
        <v>0</v>
      </c>
      <c r="C44" s="4">
        <v>3000</v>
      </c>
      <c r="D44" s="4"/>
      <c r="E44" s="4">
        <f t="shared" si="2"/>
        <v>3000</v>
      </c>
      <c r="F44" s="18"/>
      <c r="G44" s="1"/>
      <c r="H44" s="1"/>
    </row>
    <row r="45" spans="1:8" ht="18.5" x14ac:dyDescent="0.45">
      <c r="A45" s="1" t="s">
        <v>63</v>
      </c>
      <c r="B45" s="4">
        <v>0</v>
      </c>
      <c r="C45" s="4">
        <v>20000</v>
      </c>
      <c r="D45" s="4"/>
      <c r="E45" s="4">
        <f t="shared" si="2"/>
        <v>20000</v>
      </c>
      <c r="F45" s="18"/>
      <c r="G45" s="1"/>
      <c r="H45" s="1"/>
    </row>
    <row r="46" spans="1:8" ht="18.5" x14ac:dyDescent="0.45">
      <c r="A46" s="1" t="s">
        <v>28</v>
      </c>
      <c r="B46" s="4">
        <v>5000</v>
      </c>
      <c r="C46" s="4">
        <v>5000</v>
      </c>
      <c r="D46" s="4"/>
      <c r="E46" s="4">
        <f t="shared" si="2"/>
        <v>0</v>
      </c>
      <c r="F46" s="18"/>
      <c r="G46" s="1"/>
      <c r="H46" s="1"/>
    </row>
    <row r="47" spans="1:8" ht="18.5" x14ac:dyDescent="0.45">
      <c r="A47" s="1" t="s">
        <v>55</v>
      </c>
      <c r="B47" s="4">
        <v>13000</v>
      </c>
      <c r="C47" s="4">
        <v>33175</v>
      </c>
      <c r="D47" s="4"/>
      <c r="E47" s="4">
        <f t="shared" si="2"/>
        <v>20175</v>
      </c>
      <c r="F47" s="18"/>
      <c r="G47" s="1"/>
      <c r="H47" s="1"/>
    </row>
    <row r="48" spans="1:8" ht="18.5" x14ac:dyDescent="0.45">
      <c r="A48" s="1" t="s">
        <v>30</v>
      </c>
      <c r="B48" s="4">
        <v>5000</v>
      </c>
      <c r="C48" s="4">
        <v>15000</v>
      </c>
      <c r="D48" s="4"/>
      <c r="E48" s="4">
        <f t="shared" si="2"/>
        <v>10000</v>
      </c>
      <c r="F48" s="18"/>
      <c r="G48" s="1"/>
      <c r="H48" s="1"/>
    </row>
    <row r="49" spans="1:8" ht="19" thickBot="1" x14ac:dyDescent="0.5">
      <c r="A49" s="1" t="s">
        <v>43</v>
      </c>
      <c r="B49" s="6">
        <v>20000</v>
      </c>
      <c r="C49" s="6">
        <v>80000</v>
      </c>
      <c r="D49" s="6"/>
      <c r="E49" s="6">
        <f t="shared" si="2"/>
        <v>60000</v>
      </c>
      <c r="F49" s="19"/>
      <c r="G49" s="1"/>
      <c r="H49" s="1"/>
    </row>
    <row r="50" spans="1:8" ht="19" thickTop="1" x14ac:dyDescent="0.45">
      <c r="A50" s="1"/>
      <c r="B50" s="15">
        <f>SUM(B28:B49)</f>
        <v>542000</v>
      </c>
      <c r="C50" s="15">
        <f>SUM(C28:C49)</f>
        <v>667175</v>
      </c>
      <c r="D50" s="15"/>
      <c r="E50" s="4">
        <f t="shared" si="2"/>
        <v>125175</v>
      </c>
      <c r="F50" s="18" t="e">
        <f>+E50/#REF!</f>
        <v>#REF!</v>
      </c>
      <c r="G50" s="1"/>
      <c r="H50" s="1"/>
    </row>
    <row r="51" spans="1:8" ht="18.5" x14ac:dyDescent="0.45">
      <c r="A51" s="10" t="s">
        <v>54</v>
      </c>
      <c r="B51" s="12">
        <f>+B50+B26</f>
        <v>4973461.1700000009</v>
      </c>
      <c r="C51" s="12">
        <f>+C50+C26</f>
        <v>5073420.6099999994</v>
      </c>
      <c r="D51" s="12"/>
      <c r="E51" s="12">
        <f>+E50+E26</f>
        <v>99959.439999998547</v>
      </c>
      <c r="F51" s="21" t="e">
        <f>E51/#REF!</f>
        <v>#REF!</v>
      </c>
      <c r="G51" s="1"/>
      <c r="H51" s="1"/>
    </row>
    <row r="52" spans="1:8" ht="18.5" x14ac:dyDescent="0.45">
      <c r="A52" s="1"/>
      <c r="B52" s="4"/>
      <c r="C52" s="4"/>
      <c r="D52" s="4"/>
      <c r="E52" s="1"/>
      <c r="F52" s="24"/>
      <c r="G52" s="1"/>
      <c r="H52" s="1"/>
    </row>
    <row r="53" spans="1:8" ht="18.5" x14ac:dyDescent="0.45">
      <c r="A53" s="1" t="s">
        <v>44</v>
      </c>
      <c r="B53" s="9">
        <v>1497830</v>
      </c>
      <c r="C53" s="9">
        <v>1499515</v>
      </c>
      <c r="D53" s="9"/>
      <c r="E53" s="13">
        <f>+C53-B53</f>
        <v>1685</v>
      </c>
      <c r="F53" s="24" t="e">
        <f>+E53/#REF!</f>
        <v>#REF!</v>
      </c>
    </row>
    <row r="54" spans="1:8" ht="18.5" x14ac:dyDescent="0.45">
      <c r="A54" s="1" t="s">
        <v>39</v>
      </c>
      <c r="B54" s="9">
        <v>428761</v>
      </c>
      <c r="C54" s="9">
        <v>467658</v>
      </c>
      <c r="D54" s="9"/>
      <c r="E54" s="13">
        <f t="shared" ref="E54:E56" si="3">+C54-B54</f>
        <v>38897</v>
      </c>
      <c r="F54" s="18">
        <f>+E54/B54</f>
        <v>9.0719538390851784E-2</v>
      </c>
    </row>
    <row r="55" spans="1:8" ht="18.5" x14ac:dyDescent="0.45">
      <c r="A55" s="1" t="s">
        <v>40</v>
      </c>
      <c r="B55" s="9">
        <v>3965520.24</v>
      </c>
      <c r="C55" s="9"/>
      <c r="D55" s="9"/>
      <c r="E55" s="13">
        <f t="shared" si="3"/>
        <v>-3965520.24</v>
      </c>
      <c r="F55" s="18" t="e">
        <f>+E55/#REF!</f>
        <v>#REF!</v>
      </c>
    </row>
    <row r="56" spans="1:8" ht="18.5" x14ac:dyDescent="0.45">
      <c r="A56" s="10" t="s">
        <v>41</v>
      </c>
      <c r="B56" s="13">
        <f t="shared" ref="B56" si="4">+B51+B53+B54+B55</f>
        <v>10865572.41</v>
      </c>
      <c r="C56" s="13"/>
      <c r="D56" s="13"/>
      <c r="E56" s="13">
        <f t="shared" si="3"/>
        <v>-10865572.41</v>
      </c>
      <c r="F56" s="21" t="e">
        <f>+E56/#REF!</f>
        <v>#REF!</v>
      </c>
    </row>
    <row r="58" spans="1:8" ht="15.5" x14ac:dyDescent="0.35">
      <c r="A58" s="14" t="s">
        <v>49</v>
      </c>
    </row>
    <row r="59" spans="1:8" ht="15.5" x14ac:dyDescent="0.35">
      <c r="A59" s="26" t="s">
        <v>58</v>
      </c>
      <c r="B59" s="26"/>
      <c r="C59" s="26"/>
      <c r="D59" s="26"/>
      <c r="E59" s="26"/>
      <c r="F59" s="26"/>
    </row>
    <row r="60" spans="1:8" ht="15.5" x14ac:dyDescent="0.35">
      <c r="A60" s="26" t="s">
        <v>53</v>
      </c>
      <c r="B60" s="26"/>
      <c r="C60" s="26"/>
      <c r="D60" s="26"/>
      <c r="E60" s="26"/>
      <c r="F60" s="26"/>
    </row>
    <row r="61" spans="1:8" ht="15.5" x14ac:dyDescent="0.35">
      <c r="A61" s="26" t="s">
        <v>50</v>
      </c>
      <c r="B61" s="26"/>
      <c r="C61" s="26"/>
      <c r="D61" s="26"/>
      <c r="E61" s="26"/>
      <c r="F61" s="26"/>
    </row>
    <row r="62" spans="1:8" ht="15.5" x14ac:dyDescent="0.35">
      <c r="A62" s="26" t="s">
        <v>51</v>
      </c>
      <c r="B62" s="26"/>
      <c r="C62" s="26"/>
      <c r="D62" s="26"/>
      <c r="E62" s="26"/>
      <c r="F62" s="26"/>
    </row>
    <row r="63" spans="1:8" ht="15.5" x14ac:dyDescent="0.35">
      <c r="A63" s="26" t="s">
        <v>56</v>
      </c>
      <c r="B63" s="26"/>
      <c r="C63" s="26"/>
      <c r="D63" s="26"/>
      <c r="E63" s="26"/>
      <c r="F63" s="26"/>
    </row>
    <row r="64" spans="1:8" ht="15.5" x14ac:dyDescent="0.35">
      <c r="A64" s="26" t="s">
        <v>52</v>
      </c>
      <c r="B64" s="26"/>
      <c r="C64" s="26"/>
      <c r="D64" s="26"/>
      <c r="E64" s="26"/>
      <c r="F64" s="26"/>
    </row>
    <row r="65" spans="1:6" ht="15.5" x14ac:dyDescent="0.35">
      <c r="A65" s="26" t="s">
        <v>57</v>
      </c>
      <c r="B65" s="26"/>
      <c r="C65" s="26"/>
      <c r="D65" s="26"/>
      <c r="E65" s="26"/>
      <c r="F65" s="26"/>
    </row>
    <row r="66" spans="1:6" ht="15.5" x14ac:dyDescent="0.35">
      <c r="A66" s="26" t="s">
        <v>59</v>
      </c>
      <c r="B66" s="26"/>
      <c r="C66" s="26"/>
      <c r="D66" s="26"/>
      <c r="E66" s="26"/>
      <c r="F66" s="26"/>
    </row>
    <row r="67" spans="1:6" ht="15.5" x14ac:dyDescent="0.35">
      <c r="A67" s="26" t="s">
        <v>60</v>
      </c>
      <c r="B67" s="26"/>
      <c r="C67" s="26"/>
      <c r="D67" s="26"/>
      <c r="E67" s="26"/>
      <c r="F67" s="26"/>
    </row>
    <row r="68" spans="1:6" ht="15.5" x14ac:dyDescent="0.35">
      <c r="A68" s="27" t="s">
        <v>61</v>
      </c>
      <c r="B68" s="27"/>
      <c r="C68" s="27"/>
      <c r="D68" s="27"/>
      <c r="E68" s="27"/>
      <c r="F68" s="27"/>
    </row>
  </sheetData>
  <mergeCells count="14">
    <mergeCell ref="A1:F1"/>
    <mergeCell ref="A2:F2"/>
    <mergeCell ref="A3:F3"/>
    <mergeCell ref="A4:F4"/>
    <mergeCell ref="A60:F60"/>
    <mergeCell ref="A65:F65"/>
    <mergeCell ref="A59:F59"/>
    <mergeCell ref="A66:F66"/>
    <mergeCell ref="A67:F67"/>
    <mergeCell ref="A68:F68"/>
    <mergeCell ref="A61:F61"/>
    <mergeCell ref="A62:F62"/>
    <mergeCell ref="A63:F63"/>
    <mergeCell ref="A64:F6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Lajoie</dc:creator>
  <cp:lastModifiedBy>Dennis Lajoie</cp:lastModifiedBy>
  <cp:lastPrinted>2018-06-25T12:34:36Z</cp:lastPrinted>
  <dcterms:created xsi:type="dcterms:W3CDTF">2018-01-08T20:32:57Z</dcterms:created>
  <dcterms:modified xsi:type="dcterms:W3CDTF">2021-02-23T16:43:27Z</dcterms:modified>
</cp:coreProperties>
</file>